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195" windowHeight="8190"/>
  </bookViews>
  <sheets>
    <sheet name="Лист1" sheetId="4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26" i="4" l="1"/>
  <c r="C24" i="4" l="1"/>
  <c r="C23" i="4"/>
  <c r="E16" i="4"/>
  <c r="B16" i="4"/>
  <c r="E15" i="4"/>
  <c r="F13" i="4" s="1"/>
  <c r="G13" i="4" s="1"/>
  <c r="B15" i="4"/>
  <c r="C13" i="4" s="1"/>
  <c r="D13" i="4" s="1"/>
  <c r="E14" i="4"/>
  <c r="B14" i="4"/>
  <c r="H13" i="4"/>
  <c r="H12" i="4"/>
  <c r="H11" i="4"/>
  <c r="H10" i="4"/>
  <c r="H9" i="4"/>
  <c r="H8" i="4"/>
  <c r="H7" i="4"/>
  <c r="H6" i="4"/>
  <c r="F6" i="4"/>
  <c r="G6" i="4" s="1"/>
  <c r="H5" i="4"/>
  <c r="H4" i="4"/>
  <c r="F5" i="4" l="1"/>
  <c r="G5" i="4" s="1"/>
  <c r="H14" i="4"/>
  <c r="F9" i="4"/>
  <c r="G9" i="4" s="1"/>
  <c r="F10" i="4"/>
  <c r="G10" i="4" s="1"/>
  <c r="F4" i="4"/>
  <c r="G4" i="4" s="1"/>
  <c r="F7" i="4"/>
  <c r="G7" i="4" s="1"/>
  <c r="F8" i="4"/>
  <c r="G8" i="4" s="1"/>
  <c r="F11" i="4"/>
  <c r="G11" i="4" s="1"/>
  <c r="F12" i="4"/>
  <c r="G12" i="4" s="1"/>
  <c r="C4" i="4"/>
  <c r="D4" i="4" s="1"/>
  <c r="C6" i="4"/>
  <c r="D6" i="4" s="1"/>
  <c r="C8" i="4"/>
  <c r="D8" i="4" s="1"/>
  <c r="C10" i="4"/>
  <c r="D10" i="4" s="1"/>
  <c r="C12" i="4"/>
  <c r="D12" i="4" s="1"/>
  <c r="C5" i="4"/>
  <c r="D5" i="4" s="1"/>
  <c r="C7" i="4"/>
  <c r="D7" i="4" s="1"/>
  <c r="C9" i="4"/>
  <c r="D9" i="4" s="1"/>
  <c r="C11" i="4"/>
  <c r="D11" i="4" s="1"/>
  <c r="H15" i="4"/>
  <c r="C19" i="4" s="1"/>
  <c r="C20" i="4" s="1"/>
  <c r="G14" i="4" l="1"/>
  <c r="D14" i="4"/>
  <c r="G15" i="4"/>
  <c r="D15" i="4"/>
</calcChain>
</file>

<file path=xl/sharedStrings.xml><?xml version="1.0" encoding="utf-8"?>
<sst xmlns="http://schemas.openxmlformats.org/spreadsheetml/2006/main" count="19" uniqueCount="17">
  <si>
    <t>Х</t>
  </si>
  <si>
    <t>Х-Хср</t>
  </si>
  <si>
    <t>Y</t>
  </si>
  <si>
    <t>Y-Yср</t>
  </si>
  <si>
    <t>Сумма</t>
  </si>
  <si>
    <t>Среднее</t>
  </si>
  <si>
    <t>Дисперсия</t>
  </si>
  <si>
    <t>Расчет по формулам:</t>
  </si>
  <si>
    <t>Ковариация</t>
  </si>
  <si>
    <t>Коэффициент корреляции</t>
  </si>
  <si>
    <t>Расчет с помощью статистических функций:</t>
  </si>
  <si>
    <t>Коэффициент детерминации</t>
  </si>
  <si>
    <r>
      <t>(Х -Хср)</t>
    </r>
    <r>
      <rPr>
        <vertAlign val="superscript"/>
        <sz val="14"/>
        <color theme="1"/>
        <rFont val="Calibri"/>
        <family val="2"/>
        <charset val="204"/>
        <scheme val="minor"/>
      </rPr>
      <t>2</t>
    </r>
  </si>
  <si>
    <r>
      <t>(Y-Yср)</t>
    </r>
    <r>
      <rPr>
        <vertAlign val="superscript"/>
        <sz val="14"/>
        <color theme="1"/>
        <rFont val="Calibri"/>
        <family val="2"/>
        <charset val="204"/>
        <scheme val="minor"/>
      </rPr>
      <t>2</t>
    </r>
  </si>
  <si>
    <t>X*Y</t>
  </si>
  <si>
    <t>Х и Y - объемы продаж двух видов товаров в течение месяца, в натуральных единицах</t>
  </si>
  <si>
    <t>Вывод:  связь между показателями близка к линейной, показатели коррелируют положительно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</si>
</sst>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vertAlign val="superscript"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/>
    <xf numFmtId="0" fontId="1" fillId="0" borderId="0" xfId="0" applyFont="1" applyFill="1" applyBorder="1" applyAlignment="1"/>
    <xf numFmtId="164" fontId="1" fillId="0" borderId="0" xfId="0" applyNumberFormat="1" applyFont="1" applyBorder="1"/>
    <xf numFmtId="164" fontId="1" fillId="0" borderId="0" xfId="0" applyNumberFormat="1" applyFont="1"/>
    <xf numFmtId="0" fontId="1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spPr>
              <a:ln w="19050"/>
            </c:spPr>
            <c:trendlineType val="linear"/>
            <c:dispRSqr val="1"/>
            <c:dispEq val="1"/>
            <c:trendlineLbl>
              <c:layout>
                <c:manualLayout>
                  <c:x val="-0.2633104279050546"/>
                  <c:y val="0.13038392259791057"/>
                </c:manualLayout>
              </c:layout>
              <c:numFmt formatCode="General" sourceLinked="0"/>
            </c:trendlineLbl>
          </c:trendline>
          <c:xVal>
            <c:numRef>
              <c:f>Лист1!$B$4:$B$13</c:f>
              <c:numCache>
                <c:formatCode>General</c:formatCode>
                <c:ptCount val="10"/>
                <c:pt idx="0">
                  <c:v>3792</c:v>
                </c:pt>
                <c:pt idx="1">
                  <c:v>3678</c:v>
                </c:pt>
                <c:pt idx="2">
                  <c:v>6305</c:v>
                </c:pt>
                <c:pt idx="3">
                  <c:v>5507</c:v>
                </c:pt>
                <c:pt idx="4">
                  <c:v>2740</c:v>
                </c:pt>
                <c:pt idx="5">
                  <c:v>4718</c:v>
                </c:pt>
                <c:pt idx="6">
                  <c:v>2520</c:v>
                </c:pt>
                <c:pt idx="7">
                  <c:v>3254</c:v>
                </c:pt>
                <c:pt idx="8">
                  <c:v>4250</c:v>
                </c:pt>
                <c:pt idx="9">
                  <c:v>1673</c:v>
                </c:pt>
              </c:numCache>
            </c:numRef>
          </c:xVal>
          <c:yVal>
            <c:numRef>
              <c:f>Лист1!$E$4:$E$13</c:f>
              <c:numCache>
                <c:formatCode>General</c:formatCode>
                <c:ptCount val="10"/>
                <c:pt idx="0">
                  <c:v>12842</c:v>
                </c:pt>
                <c:pt idx="1">
                  <c:v>12487</c:v>
                </c:pt>
                <c:pt idx="2">
                  <c:v>18385</c:v>
                </c:pt>
                <c:pt idx="3">
                  <c:v>12343</c:v>
                </c:pt>
                <c:pt idx="4">
                  <c:v>8905</c:v>
                </c:pt>
                <c:pt idx="5">
                  <c:v>15568</c:v>
                </c:pt>
                <c:pt idx="6">
                  <c:v>7659</c:v>
                </c:pt>
                <c:pt idx="7">
                  <c:v>9925</c:v>
                </c:pt>
                <c:pt idx="8">
                  <c:v>18709</c:v>
                </c:pt>
                <c:pt idx="9">
                  <c:v>5350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533824"/>
        <c:axId val="281893888"/>
      </c:scatterChart>
      <c:valAx>
        <c:axId val="2115338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Объем</a:t>
                </a:r>
                <a:r>
                  <a:rPr lang="ru-RU" baseline="0"/>
                  <a:t> продаж товара Х,  нат. ед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crossAx val="281893888"/>
        <c:crosses val="autoZero"/>
        <c:crossBetween val="midCat"/>
      </c:valAx>
      <c:valAx>
        <c:axId val="2818938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Объем продаж товара </a:t>
                </a:r>
                <a:r>
                  <a:rPr lang="en-US"/>
                  <a:t>Y</a:t>
                </a:r>
                <a:r>
                  <a:rPr lang="ru-RU"/>
                  <a:t>,</a:t>
                </a:r>
                <a:r>
                  <a:rPr lang="ru-RU" baseline="0"/>
                  <a:t> нат. ед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crossAx val="2115338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9525</xdr:rowOff>
    </xdr:from>
    <xdr:to>
      <xdr:col>6</xdr:col>
      <xdr:colOff>438150</xdr:colOff>
      <xdr:row>43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topLeftCell="A37" workbookViewId="0">
      <selection activeCell="A46" sqref="A46"/>
    </sheetView>
  </sheetViews>
  <sheetFormatPr defaultRowHeight="15" x14ac:dyDescent="0.25"/>
  <cols>
    <col min="1" max="1" width="16.5703125" customWidth="1"/>
    <col min="2" max="2" width="17.28515625" customWidth="1"/>
    <col min="3" max="3" width="16" customWidth="1"/>
    <col min="4" max="4" width="12.5703125" customWidth="1"/>
    <col min="5" max="5" width="12" customWidth="1"/>
    <col min="7" max="7" width="14" customWidth="1"/>
    <col min="8" max="8" width="16" customWidth="1"/>
  </cols>
  <sheetData>
    <row r="1" spans="1:22" ht="18.75" x14ac:dyDescent="0.3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3.25" customHeight="1" x14ac:dyDescent="0.3">
      <c r="A3" s="2"/>
      <c r="B3" s="2" t="s">
        <v>0</v>
      </c>
      <c r="C3" s="2" t="s">
        <v>1</v>
      </c>
      <c r="D3" s="2" t="s">
        <v>12</v>
      </c>
      <c r="E3" s="2" t="s">
        <v>2</v>
      </c>
      <c r="F3" s="2" t="s">
        <v>3</v>
      </c>
      <c r="G3" s="2" t="s">
        <v>13</v>
      </c>
      <c r="H3" s="2" t="s">
        <v>14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.75" x14ac:dyDescent="0.3">
      <c r="A4" s="2">
        <v>1</v>
      </c>
      <c r="B4" s="2">
        <v>3792</v>
      </c>
      <c r="C4" s="2">
        <f t="shared" ref="C4:C13" si="0">B4-B$15</f>
        <v>-51.699999999999818</v>
      </c>
      <c r="D4" s="2">
        <f t="shared" ref="D4:D13" si="1">C4*C4</f>
        <v>2672.8899999999812</v>
      </c>
      <c r="E4" s="2">
        <v>12842</v>
      </c>
      <c r="F4" s="2">
        <f t="shared" ref="F4:F13" si="2">E4-E$15</f>
        <v>624.70000000000073</v>
      </c>
      <c r="G4" s="2">
        <f t="shared" ref="G4:G13" si="3">F4*F4</f>
        <v>390250.0900000009</v>
      </c>
      <c r="H4" s="2">
        <f t="shared" ref="H4:H13" si="4">B4*E4</f>
        <v>48696864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.75" x14ac:dyDescent="0.3">
      <c r="A5" s="2">
        <v>2</v>
      </c>
      <c r="B5" s="2">
        <v>3678</v>
      </c>
      <c r="C5" s="2">
        <f t="shared" si="0"/>
        <v>-165.69999999999982</v>
      </c>
      <c r="D5" s="2">
        <f t="shared" si="1"/>
        <v>27456.48999999994</v>
      </c>
      <c r="E5" s="2">
        <v>12487</v>
      </c>
      <c r="F5" s="2">
        <f t="shared" si="2"/>
        <v>269.70000000000073</v>
      </c>
      <c r="G5" s="2">
        <f t="shared" si="3"/>
        <v>72738.090000000389</v>
      </c>
      <c r="H5" s="2">
        <f t="shared" si="4"/>
        <v>45927186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8.75" x14ac:dyDescent="0.3">
      <c r="A6" s="2">
        <v>3</v>
      </c>
      <c r="B6" s="2">
        <v>6305</v>
      </c>
      <c r="C6" s="2">
        <f t="shared" si="0"/>
        <v>2461.3000000000002</v>
      </c>
      <c r="D6" s="2">
        <f t="shared" si="1"/>
        <v>6057997.6900000013</v>
      </c>
      <c r="E6" s="2">
        <v>18385</v>
      </c>
      <c r="F6" s="2">
        <f t="shared" si="2"/>
        <v>6167.7000000000007</v>
      </c>
      <c r="G6" s="2">
        <f t="shared" si="3"/>
        <v>38040523.290000007</v>
      </c>
      <c r="H6" s="2">
        <f t="shared" si="4"/>
        <v>115917425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.75" x14ac:dyDescent="0.3">
      <c r="A7" s="2">
        <v>4</v>
      </c>
      <c r="B7" s="2">
        <v>5507</v>
      </c>
      <c r="C7" s="2">
        <f t="shared" si="0"/>
        <v>1663.3000000000002</v>
      </c>
      <c r="D7" s="2">
        <f t="shared" si="1"/>
        <v>2766566.8900000006</v>
      </c>
      <c r="E7" s="2">
        <v>12343</v>
      </c>
      <c r="F7" s="2">
        <f t="shared" si="2"/>
        <v>125.70000000000073</v>
      </c>
      <c r="G7" s="2">
        <f t="shared" si="3"/>
        <v>15800.490000000183</v>
      </c>
      <c r="H7" s="2">
        <f t="shared" si="4"/>
        <v>67972901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.75" x14ac:dyDescent="0.3">
      <c r="A8" s="2">
        <v>5</v>
      </c>
      <c r="B8" s="2">
        <v>2740</v>
      </c>
      <c r="C8" s="2">
        <f t="shared" si="0"/>
        <v>-1103.6999999999998</v>
      </c>
      <c r="D8" s="2">
        <f t="shared" si="1"/>
        <v>1218153.6899999997</v>
      </c>
      <c r="E8" s="2">
        <v>8905</v>
      </c>
      <c r="F8" s="2">
        <f t="shared" si="2"/>
        <v>-3312.2999999999993</v>
      </c>
      <c r="G8" s="2">
        <f t="shared" si="3"/>
        <v>10971331.289999995</v>
      </c>
      <c r="H8" s="2">
        <f t="shared" si="4"/>
        <v>24399700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.75" x14ac:dyDescent="0.3">
      <c r="A9" s="2">
        <v>6</v>
      </c>
      <c r="B9" s="2">
        <v>4718</v>
      </c>
      <c r="C9" s="2">
        <f t="shared" si="0"/>
        <v>874.30000000000018</v>
      </c>
      <c r="D9" s="2">
        <f t="shared" si="1"/>
        <v>764400.49000000034</v>
      </c>
      <c r="E9" s="2">
        <v>15568</v>
      </c>
      <c r="F9" s="2">
        <f t="shared" si="2"/>
        <v>3350.7000000000007</v>
      </c>
      <c r="G9" s="2">
        <f t="shared" si="3"/>
        <v>11227190.490000004</v>
      </c>
      <c r="H9" s="2">
        <f t="shared" si="4"/>
        <v>73449824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8.75" x14ac:dyDescent="0.3">
      <c r="A10" s="2">
        <v>7</v>
      </c>
      <c r="B10" s="2">
        <v>2520</v>
      </c>
      <c r="C10" s="2">
        <f t="shared" si="0"/>
        <v>-1323.6999999999998</v>
      </c>
      <c r="D10" s="2">
        <f t="shared" si="1"/>
        <v>1752181.6899999995</v>
      </c>
      <c r="E10" s="2">
        <v>7659</v>
      </c>
      <c r="F10" s="2">
        <f t="shared" si="2"/>
        <v>-4558.2999999999993</v>
      </c>
      <c r="G10" s="2">
        <f t="shared" si="3"/>
        <v>20778098.889999993</v>
      </c>
      <c r="H10" s="2">
        <f t="shared" si="4"/>
        <v>19300680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8.75" x14ac:dyDescent="0.3">
      <c r="A11" s="2">
        <v>8</v>
      </c>
      <c r="B11" s="2">
        <v>3254</v>
      </c>
      <c r="C11" s="2">
        <f t="shared" si="0"/>
        <v>-589.69999999999982</v>
      </c>
      <c r="D11" s="2">
        <f t="shared" si="1"/>
        <v>347746.08999999979</v>
      </c>
      <c r="E11" s="2">
        <v>9925</v>
      </c>
      <c r="F11" s="2">
        <f t="shared" si="2"/>
        <v>-2292.2999999999993</v>
      </c>
      <c r="G11" s="2">
        <f t="shared" si="3"/>
        <v>5254639.2899999963</v>
      </c>
      <c r="H11" s="2">
        <f t="shared" si="4"/>
        <v>32295950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8.75" x14ac:dyDescent="0.3">
      <c r="A12" s="2">
        <v>9</v>
      </c>
      <c r="B12" s="2">
        <v>4250</v>
      </c>
      <c r="C12" s="2">
        <f t="shared" si="0"/>
        <v>406.30000000000018</v>
      </c>
      <c r="D12" s="2">
        <f t="shared" si="1"/>
        <v>165079.69000000015</v>
      </c>
      <c r="E12" s="2">
        <v>18709</v>
      </c>
      <c r="F12" s="2">
        <f t="shared" si="2"/>
        <v>6491.7000000000007</v>
      </c>
      <c r="G12" s="2">
        <f t="shared" si="3"/>
        <v>42142168.890000008</v>
      </c>
      <c r="H12" s="2">
        <f t="shared" si="4"/>
        <v>79513250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8.75" x14ac:dyDescent="0.3">
      <c r="A13" s="2">
        <v>10</v>
      </c>
      <c r="B13" s="2">
        <v>1673</v>
      </c>
      <c r="C13" s="2">
        <f t="shared" si="0"/>
        <v>-2170.6999999999998</v>
      </c>
      <c r="D13" s="2">
        <f t="shared" si="1"/>
        <v>4711938.4899999993</v>
      </c>
      <c r="E13" s="2">
        <v>5350</v>
      </c>
      <c r="F13" s="2">
        <f t="shared" si="2"/>
        <v>-6867.2999999999993</v>
      </c>
      <c r="G13" s="2">
        <f t="shared" si="3"/>
        <v>47159809.289999992</v>
      </c>
      <c r="H13" s="2">
        <f t="shared" si="4"/>
        <v>8950550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8.75" x14ac:dyDescent="0.3">
      <c r="A14" s="3" t="s">
        <v>4</v>
      </c>
      <c r="B14" s="2">
        <f>SUM(B4:B13)</f>
        <v>38437</v>
      </c>
      <c r="C14" s="2"/>
      <c r="D14" s="2">
        <f>SUM(D4:D13)</f>
        <v>17814194.099999998</v>
      </c>
      <c r="E14" s="2">
        <f>SUM(E4:E13)</f>
        <v>122173</v>
      </c>
      <c r="F14" s="2"/>
      <c r="G14" s="2">
        <f>SUM(G4:G13)</f>
        <v>176052550.09999999</v>
      </c>
      <c r="H14" s="2">
        <f>SUM(H4:H13)</f>
        <v>516424330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.75" x14ac:dyDescent="0.3">
      <c r="A15" s="3" t="s">
        <v>5</v>
      </c>
      <c r="B15" s="2">
        <f>AVERAGE(B4:B13)</f>
        <v>3843.7</v>
      </c>
      <c r="C15" s="2"/>
      <c r="D15" s="2">
        <f>AVERAGE(D4:D13)</f>
        <v>1781419.4099999997</v>
      </c>
      <c r="E15" s="2">
        <f>AVERAGE(E4:E13)</f>
        <v>12217.3</v>
      </c>
      <c r="F15" s="2"/>
      <c r="G15" s="2">
        <f>AVERAGE(G4:G13)</f>
        <v>17605255.009999998</v>
      </c>
      <c r="H15" s="2">
        <f>AVERAGE(H4:H13)</f>
        <v>51642433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8.75" x14ac:dyDescent="0.3">
      <c r="A16" s="3" t="s">
        <v>6</v>
      </c>
      <c r="B16" s="2">
        <f>VARP(B4:B13)</f>
        <v>1781419.41</v>
      </c>
      <c r="C16" s="2"/>
      <c r="D16" s="2"/>
      <c r="E16" s="2">
        <f>VARP(E4:E13)</f>
        <v>17605255.010000002</v>
      </c>
      <c r="F16" s="2"/>
      <c r="G16" s="2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8.75" x14ac:dyDescent="0.3">
      <c r="A17" s="4"/>
      <c r="B17" s="5"/>
      <c r="C17" s="6"/>
      <c r="D17" s="6"/>
      <c r="E17" s="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.75" x14ac:dyDescent="0.3">
      <c r="A18" s="7" t="s">
        <v>7</v>
      </c>
      <c r="B18" s="5"/>
      <c r="C18" s="6"/>
      <c r="D18" s="6"/>
      <c r="E18" s="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.75" x14ac:dyDescent="0.3">
      <c r="A19" s="7" t="s">
        <v>8</v>
      </c>
      <c r="B19" s="5"/>
      <c r="C19" s="10">
        <f>H15-B15*E15</f>
        <v>4682796.9900000021</v>
      </c>
      <c r="D19" s="6"/>
      <c r="E19" s="5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.75" x14ac:dyDescent="0.3">
      <c r="A20" s="7" t="s">
        <v>9</v>
      </c>
      <c r="B20" s="5"/>
      <c r="C20" s="8">
        <f>C19/SQRT(B16)/SQRT(E16)</f>
        <v>0.83618251203724059</v>
      </c>
      <c r="D20" s="6"/>
      <c r="E20" s="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.75" x14ac:dyDescent="0.3">
      <c r="A21" s="7"/>
      <c r="B21" s="5"/>
      <c r="C21" s="6"/>
      <c r="D21" s="6"/>
      <c r="E21" s="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8.75" x14ac:dyDescent="0.3">
      <c r="A22" s="7" t="s">
        <v>10</v>
      </c>
      <c r="B22" s="5"/>
      <c r="C22" s="6"/>
      <c r="D22" s="6"/>
      <c r="E22" s="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8.75" x14ac:dyDescent="0.3">
      <c r="A23" s="7" t="s">
        <v>8</v>
      </c>
      <c r="B23" s="5"/>
      <c r="C23" s="8">
        <f>COVAR(B4:B13,E4:E13)</f>
        <v>4682796.99</v>
      </c>
      <c r="D23" s="6"/>
      <c r="E23" s="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.75" x14ac:dyDescent="0.3">
      <c r="A24" s="7" t="s">
        <v>9</v>
      </c>
      <c r="B24" s="1"/>
      <c r="C24" s="9">
        <f>CORREL(B4:B13,E4:E13)</f>
        <v>0.83618251203724037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8.75" x14ac:dyDescent="0.3">
      <c r="A25" s="7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8.75" x14ac:dyDescent="0.3">
      <c r="A26" s="7" t="s">
        <v>11</v>
      </c>
      <c r="B26" s="1"/>
      <c r="C26" s="9">
        <f>C24^2</f>
        <v>0.69920119343690967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" customHeight="1" x14ac:dyDescent="0.3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8.7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8.7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8.7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8.7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8.7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8.7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.7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8.7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8.75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8.7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.75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8.7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8.7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8.7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8.7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8.7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8.7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8.75" x14ac:dyDescent="0.3">
      <c r="A46" s="1" t="s">
        <v>16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8.7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8.7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8.7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8.7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8.7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8.7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школа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2018-12-13T16:08:54Z</dcterms:created>
  <dcterms:modified xsi:type="dcterms:W3CDTF">2019-03-20T08:42:08Z</dcterms:modified>
</cp:coreProperties>
</file>